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kursk041\Desktop\отдел кадров\"/>
    </mc:Choice>
  </mc:AlternateContent>
  <xr:revisionPtr revIDLastSave="0" documentId="13_ncr:1_{87C5AB95-4DFD-4DBA-841F-2B2720861F7F}" xr6:coauthVersionLast="47" xr6:coauthVersionMax="47" xr10:uidLastSave="{00000000-0000-0000-0000-000000000000}"/>
  <bookViews>
    <workbookView xWindow="615" yWindow="1395" windowWidth="28185" windowHeight="14805" xr2:uid="{00000000-000D-0000-FFFF-FFFF00000000}"/>
  </bookViews>
  <sheets>
    <sheet name="прил.3" sheetId="1" r:id="rId1"/>
  </sheets>
  <definedNames>
    <definedName name="_xlnm.Print_Titles" localSheetId="0">прил.3!$6:$8</definedName>
  </definedNames>
  <calcPr calcId="191029" iterate="1"/>
</workbook>
</file>

<file path=xl/calcChain.xml><?xml version="1.0" encoding="utf-8"?>
<calcChain xmlns="http://schemas.openxmlformats.org/spreadsheetml/2006/main">
  <c r="N35" i="1" l="1"/>
  <c r="N42" i="1" l="1"/>
  <c r="O35" i="1"/>
  <c r="R45" i="1" l="1"/>
  <c r="R48" i="1"/>
  <c r="R24" i="1"/>
  <c r="N51" i="1"/>
  <c r="O36" i="1"/>
  <c r="R26" i="1" l="1"/>
  <c r="R22" i="1"/>
  <c r="R51" i="1"/>
  <c r="R44" i="1"/>
  <c r="R43" i="1"/>
  <c r="R34" i="1"/>
  <c r="R42" i="1"/>
  <c r="R25" i="1"/>
  <c r="G36" i="1" l="1"/>
  <c r="R36" i="1" s="1"/>
  <c r="G35" i="1"/>
  <c r="R35" i="1" s="1"/>
  <c r="I33" i="1"/>
  <c r="I31" i="1" s="1"/>
  <c r="H33" i="1"/>
  <c r="H31" i="1" s="1"/>
  <c r="R32" i="1"/>
  <c r="R33" i="1" l="1"/>
  <c r="R31" i="1"/>
</calcChain>
</file>

<file path=xl/sharedStrings.xml><?xml version="1.0" encoding="utf-8"?>
<sst xmlns="http://schemas.openxmlformats.org/spreadsheetml/2006/main" count="220" uniqueCount="151">
  <si>
    <t>№ п/п</t>
  </si>
  <si>
    <t>Наименование показателей, целей и задач программы</t>
  </si>
  <si>
    <t>Единица измерения</t>
  </si>
  <si>
    <t>До начала реализации программы*</t>
  </si>
  <si>
    <t>Значения показателей программы</t>
  </si>
  <si>
    <t>2016г.</t>
  </si>
  <si>
    <t>2017г.</t>
  </si>
  <si>
    <t>2018г.</t>
  </si>
  <si>
    <t>2019г.</t>
  </si>
  <si>
    <t>2020г.</t>
  </si>
  <si>
    <t>2021г.</t>
  </si>
  <si>
    <t>2022г.</t>
  </si>
  <si>
    <t>2023г.</t>
  </si>
  <si>
    <t>2024г.</t>
  </si>
  <si>
    <t xml:space="preserve">За период реализации программы  </t>
  </si>
  <si>
    <t>Цель. Создание условий для предоставления качественных, безопасных транспортных услуг населению и транспортного обслуживания населения в городе Курске,</t>
  </si>
  <si>
    <t>организация дорожного движения и развитие сети автомобильных дорог в городе Курске</t>
  </si>
  <si>
    <t xml:space="preserve">Задача 1. Организация транспортного обслуживания населения города,
создание условий для стабильного финансово-экономического положения предприятий городского пассажирского транспорта                                                       </t>
  </si>
  <si>
    <t>1.1</t>
  </si>
  <si>
    <t>Количество социально-значимых маршрутов (в том числе по МУП «Курскэлектротранс» и МУП «ПАТП г. Курска»)</t>
  </si>
  <si>
    <t>маршрутов</t>
  </si>
  <si>
    <t>км</t>
  </si>
  <si>
    <t>-</t>
  </si>
  <si>
    <t>%</t>
  </si>
  <si>
    <t xml:space="preserve">Пассажиропоток общественного транспорта </t>
  </si>
  <si>
    <t>млн.чел в год</t>
  </si>
  <si>
    <t>Доля подвижного состава общественного транспорта, оборудованного для перевозки маломобильных граждан, в общем количестве подвижного состава общественного транспорта</t>
  </si>
  <si>
    <t>Задача 2. Профилактика опасного поведения участников дорожного движения и повышение профессионального мастерства водителей пассажирского транспорта</t>
  </si>
  <si>
    <t>2.1</t>
  </si>
  <si>
    <t>Количество проведенных инструктажей водителей</t>
  </si>
  <si>
    <t>единиц</t>
  </si>
  <si>
    <t>2.2</t>
  </si>
  <si>
    <t>Количество обследованных остановочных пунктов</t>
  </si>
  <si>
    <t>2.3</t>
  </si>
  <si>
    <t>Количество проведенных конкурсов профессионального мастерства водителей</t>
  </si>
  <si>
    <t>Задача 3. Совершенствование организации дорожного движения</t>
  </si>
  <si>
    <t>3.1</t>
  </si>
  <si>
    <t>Площадь нанесенной дорожной разметки</t>
  </si>
  <si>
    <t>3.2</t>
  </si>
  <si>
    <t>Количество установленных светофорных объектов/светосигнальных устройств</t>
  </si>
  <si>
    <t>объект</t>
  </si>
  <si>
    <t>0/1</t>
  </si>
  <si>
    <t>2/0</t>
  </si>
  <si>
    <t>1/16</t>
  </si>
  <si>
    <t>3/23</t>
  </si>
  <si>
    <t>4/0</t>
  </si>
  <si>
    <t>3.3</t>
  </si>
  <si>
    <t>Количество реконструированных и модернизированных светофорных объектов</t>
  </si>
  <si>
    <t>3.4</t>
  </si>
  <si>
    <t>Количество разработанных проектов организации дорожного движения</t>
  </si>
  <si>
    <t>проект</t>
  </si>
  <si>
    <t>3.5</t>
  </si>
  <si>
    <t>Количество установленных дорожных знаков</t>
  </si>
  <si>
    <t>3.6</t>
  </si>
  <si>
    <t>Транспортный риск (число погибших в ДТП на 10 тыс. транспортных средств)</t>
  </si>
  <si>
    <t>относи-тельные значения</t>
  </si>
  <si>
    <t>3.7</t>
  </si>
  <si>
    <t xml:space="preserve">Количество ДТП на 10 тыс. транспортных средств </t>
  </si>
  <si>
    <t>3.8</t>
  </si>
  <si>
    <t>Число лиц, погибших в результате ДТП человек на 100 тыс. населения в год</t>
  </si>
  <si>
    <t>Снижение смертности до уровня, не превышающего 4 чел. на 100 тыс. населения</t>
  </si>
  <si>
    <t>Задача 4. Развитие сети автомобильных дорог в городе Курске</t>
  </si>
  <si>
    <t>4.1</t>
  </si>
  <si>
    <t>Объем ввода в эксплуатацию после строительства и реконструкции автомобильных дорог общего пользования местного значения</t>
  </si>
  <si>
    <t>4.2</t>
  </si>
  <si>
    <t>Прирост протяженности сети автомобильных дорог общего пользования местного значения в результате строительства новых автомобильных дорог</t>
  </si>
  <si>
    <t>4.3</t>
  </si>
  <si>
    <t>Прирост протяженности сети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реконструкции автомобильных дорог</t>
  </si>
  <si>
    <t>4.4</t>
  </si>
  <si>
    <t>Количество отремонтированных подземных пешеходных переходов</t>
  </si>
  <si>
    <t>ед.</t>
  </si>
  <si>
    <t>4.5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</si>
  <si>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ремонта</t>
  </si>
  <si>
    <t>4.6</t>
  </si>
  <si>
    <t>Площадь отремонтированного дорожного покрытия автомобильных дорог общего пользования местного значения</t>
  </si>
  <si>
    <t>4.7</t>
  </si>
  <si>
    <t>Доля автомобильных дорог города Курска, входящих в Курскую городскую агломерацию, соответствующих нормативным требованиям, в их общей протяженности</t>
  </si>
  <si>
    <t>%/км</t>
  </si>
  <si>
    <t>53,3/189,8</t>
  </si>
  <si>
    <t>64,9/240,44</t>
  </si>
  <si>
    <t>71,90/246,4</t>
  </si>
  <si>
    <t>4.8</t>
  </si>
  <si>
    <t>Доля контрактов на осуществление дорожной деятельности в рамках реализации регионального проекта, предусматривающих использование новых технологий и материалов, включенных в Реестр новых и наилучших технологий, материалов и технологических решений повторного применения от общего количества новых муниципальных контрактов на выполнение работ по капитальному ремонту, ремонту и содержанию автомобильных дорог</t>
  </si>
  <si>
    <t>4.9</t>
  </si>
  <si>
    <t>Доля контрактов на осуществление дорожной деятельности в рамках реализации ПДД, предусматривающих выполнение работ на принципах контракта жизненного цикла, предусматривающего объединение в один контракт различных видов дорожных работ от общего количества новых муниципальных контрактов на выполнение работ по капитальному ремонту, ремонту и содержанию автомобильных дорог</t>
  </si>
  <si>
    <t>4.10</t>
  </si>
  <si>
    <t>Количество мест концентрации дорожно-транспортных происшествий (аварийно-опасных участков)  на дорожной сети города Курска</t>
  </si>
  <si>
    <t>%/шт</t>
  </si>
  <si>
    <t>83,5/26</t>
  </si>
  <si>
    <t>81/25</t>
  </si>
  <si>
    <t>74/23</t>
  </si>
  <si>
    <t>65/20</t>
  </si>
  <si>
    <t>55/17</t>
  </si>
  <si>
    <t>50/15</t>
  </si>
  <si>
    <t>4.11</t>
  </si>
  <si>
    <t xml:space="preserve">Площадь отремонтированных дорог, тротуаров </t>
  </si>
  <si>
    <t>тыс.м2</t>
  </si>
  <si>
    <t>4.12</t>
  </si>
  <si>
    <t>Количество установленных остановочных павильонов</t>
  </si>
  <si>
    <t xml:space="preserve">ед.  </t>
  </si>
  <si>
    <t>4.13</t>
  </si>
  <si>
    <t>Площадь дорог общего пользования местного значения, в отношении которых проведены мероприятия по содержанию автомобильных дорог</t>
  </si>
  <si>
    <t>м2</t>
  </si>
  <si>
    <t>4.14</t>
  </si>
  <si>
    <t>Протяженность велосипедных дорожек на конец года</t>
  </si>
  <si>
    <t>4.15</t>
  </si>
  <si>
    <t xml:space="preserve">Количество станций городского проката велосипедов на конец года </t>
  </si>
  <si>
    <t>ед</t>
  </si>
  <si>
    <t>4.16</t>
  </si>
  <si>
    <t xml:space="preserve">Охват городского округа ливневой канализацией </t>
  </si>
  <si>
    <t>4.17</t>
  </si>
  <si>
    <t>Количество колодцев и ливнеприемников, приведенных в нормативное состояние</t>
  </si>
  <si>
    <t>4.18</t>
  </si>
  <si>
    <t>4.19</t>
  </si>
  <si>
    <t>Протяженность выделенных полос для общественного транспорта</t>
  </si>
  <si>
    <t>Доля граждан, пользующихся услугами аренды автомобилей</t>
  </si>
  <si>
    <t>*Ожидаемое значение показателей по состоянию на начало первого года реализации программы</t>
  </si>
  <si>
    <t>5/0</t>
  </si>
  <si>
    <t>1.2</t>
  </si>
  <si>
    <t xml:space="preserve"> до 117 млн.человек в год к 2021г</t>
  </si>
  <si>
    <t>10 процентов по 2021 год</t>
  </si>
  <si>
    <t>70 (не менее 10 до 2021 года)</t>
  </si>
  <si>
    <t>не менее 638 до 2021 года</t>
  </si>
  <si>
    <t>не менее 30 до 2021 года</t>
  </si>
  <si>
    <t>1.3</t>
  </si>
  <si>
    <t xml:space="preserve">17 до 2021 года </t>
  </si>
  <si>
    <t>9/0</t>
  </si>
  <si>
    <t>5.1</t>
  </si>
  <si>
    <t>Задача 5. Организация парковочного пространства  и временного перемещения и утилизации брошенных и иных бесхозяйных транспортных средств
на ттерритории города Курска</t>
  </si>
  <si>
    <t>4.20</t>
  </si>
  <si>
    <t>Содержание автомобильных дорог общего пользования местного значения (нанесение разметки)</t>
  </si>
  <si>
    <t>тыс. м2</t>
  </si>
  <si>
    <t>2025г.</t>
  </si>
  <si>
    <t>2026г.</t>
  </si>
  <si>
    <t>45/12</t>
  </si>
  <si>
    <t>40/10</t>
  </si>
  <si>
    <t>74/295,9</t>
  </si>
  <si>
    <t>80/339,10</t>
  </si>
  <si>
    <t>Снижение на 3,7%</t>
  </si>
  <si>
    <t>Снижение на 9,5%</t>
  </si>
  <si>
    <t>Увеличение зоны платных парковок по отношению к 2023 году</t>
  </si>
  <si>
    <t>Увеличение зоны платных парковок по отношению к 2018 году</t>
  </si>
  <si>
    <t>80/278,55</t>
  </si>
  <si>
    <t>ЦЕЛЕВЫЕ   ПОКАЗАТЕЛИ
муниципальной программы
«Развитие транспортной системы, обеспечение перевозки пассажиров 
в городе Курске и безопасности дорожного движения»</t>
  </si>
  <si>
    <t>2027 г.</t>
  </si>
  <si>
    <t>ПРИЛОЖЕНИЕ 3                                                                                                         к муниципальной программе
              «Развитие транспортной системы, обеспечение перевозки пассажиров в городе Курске и безопасности дорожного движения»</t>
  </si>
  <si>
    <t>0</t>
  </si>
  <si>
    <t>40/40</t>
  </si>
  <si>
    <t>2028 г.</t>
  </si>
  <si>
    <t>Доля протяженности автомобильных дорог общего пользования местного значения, отвечающих нормативным требованиям, в общей протяженности автомобильных дорог общего пользования местного значения</t>
  </si>
  <si>
    <t xml:space="preserve">ПРИЛОЖЕНИЕ 6                                                       к постановлению                                                                         Администрации города Курска                                                                                                от «02» февраля 2026 года                                                            № 46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</si>
</sst>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#,##0.0"/>
    <numFmt numFmtId="166" formatCode="0.000"/>
    <numFmt numFmtId="167" formatCode="0.00000"/>
    <numFmt numFmtId="168" formatCode="#,##0.000"/>
    <numFmt numFmtId="169" formatCode="#,##0.0000"/>
  </numFmts>
  <fonts count="12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9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66" fontId="5" fillId="0" borderId="3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167" fontId="5" fillId="0" borderId="2" xfId="0" applyNumberFormat="1" applyFont="1" applyBorder="1" applyAlignment="1">
      <alignment horizontal="center" vertical="center" wrapText="1"/>
    </xf>
    <xf numFmtId="16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166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168" fontId="5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69" fontId="5" fillId="0" borderId="2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" fontId="5" fillId="0" borderId="12" xfId="0" applyNumberFormat="1" applyFont="1" applyBorder="1" applyAlignment="1">
      <alignment horizontal="center" vertical="center" wrapText="1"/>
    </xf>
    <xf numFmtId="1" fontId="5" fillId="0" borderId="1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9" xfId="0" applyNumberFormat="1" applyFont="1" applyFill="1" applyBorder="1" applyAlignment="1">
      <alignment horizontal="center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left" vertical="center" wrapText="1"/>
    </xf>
    <xf numFmtId="49" fontId="1" fillId="0" borderId="12" xfId="0" applyNumberFormat="1" applyFont="1" applyBorder="1" applyAlignment="1">
      <alignment horizontal="left" vertical="center" wrapText="1"/>
    </xf>
    <xf numFmtId="49" fontId="1" fillId="0" borderId="1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6"/>
  <sheetViews>
    <sheetView tabSelected="1" zoomScale="90" zoomScaleNormal="90" zoomScaleSheetLayoutView="100" workbookViewId="0">
      <selection activeCell="O1" sqref="O1:R1"/>
    </sheetView>
  </sheetViews>
  <sheetFormatPr defaultRowHeight="15.75" x14ac:dyDescent="0.25"/>
  <cols>
    <col min="1" max="1" width="5.42578125" style="1" customWidth="1"/>
    <col min="2" max="2" width="33.85546875" style="1" customWidth="1"/>
    <col min="3" max="3" width="13.42578125" style="1" customWidth="1"/>
    <col min="4" max="4" width="13.28515625" style="1" customWidth="1"/>
    <col min="5" max="5" width="10.7109375" style="1" customWidth="1"/>
    <col min="6" max="6" width="10.5703125" style="1" customWidth="1"/>
    <col min="7" max="7" width="11.42578125" style="1" customWidth="1"/>
    <col min="8" max="8" width="12.140625" style="1" customWidth="1"/>
    <col min="9" max="13" width="13.140625" style="1" bestFit="1" customWidth="1"/>
    <col min="14" max="17" width="13.140625" style="1" customWidth="1"/>
    <col min="18" max="18" width="14" style="1" customWidth="1"/>
    <col min="19" max="16384" width="9.140625" style="1"/>
  </cols>
  <sheetData>
    <row r="1" spans="1:18" ht="115.5" customHeight="1" x14ac:dyDescent="0.25">
      <c r="A1" s="26"/>
      <c r="K1" s="43"/>
      <c r="L1" s="43"/>
      <c r="M1" s="43"/>
      <c r="N1" s="43"/>
      <c r="O1" s="83" t="s">
        <v>150</v>
      </c>
      <c r="P1" s="83"/>
      <c r="Q1" s="83"/>
      <c r="R1" s="83"/>
    </row>
    <row r="3" spans="1:18" ht="104.25" hidden="1" customHeight="1" x14ac:dyDescent="0.25">
      <c r="G3" s="2"/>
      <c r="H3" s="42"/>
      <c r="I3" s="42"/>
      <c r="J3" s="42"/>
      <c r="K3" s="42"/>
      <c r="L3" s="42"/>
      <c r="M3" s="42"/>
      <c r="N3" s="83" t="s">
        <v>145</v>
      </c>
      <c r="O3" s="83"/>
      <c r="P3" s="83"/>
      <c r="Q3" s="83"/>
      <c r="R3" s="83"/>
    </row>
    <row r="4" spans="1:18" ht="84" customHeight="1" x14ac:dyDescent="0.25">
      <c r="A4" s="84" t="s">
        <v>143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</row>
    <row r="5" spans="1:18" ht="12" customHeight="1" x14ac:dyDescent="0.25">
      <c r="A5" s="3"/>
      <c r="B5" s="3"/>
      <c r="C5" s="3"/>
      <c r="D5" s="3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spans="1:18" ht="19.5" customHeight="1" x14ac:dyDescent="0.25">
      <c r="A6" s="85" t="s">
        <v>0</v>
      </c>
      <c r="B6" s="85" t="s">
        <v>1</v>
      </c>
      <c r="C6" s="85" t="s">
        <v>2</v>
      </c>
      <c r="D6" s="85" t="s">
        <v>3</v>
      </c>
      <c r="E6" s="86" t="s">
        <v>4</v>
      </c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8"/>
    </row>
    <row r="7" spans="1:18" ht="46.5" customHeight="1" x14ac:dyDescent="0.25">
      <c r="A7" s="85"/>
      <c r="B7" s="85"/>
      <c r="C7" s="85"/>
      <c r="D7" s="85"/>
      <c r="E7" s="5" t="s">
        <v>5</v>
      </c>
      <c r="F7" s="5" t="s">
        <v>6</v>
      </c>
      <c r="G7" s="5" t="s">
        <v>7</v>
      </c>
      <c r="H7" s="5" t="s">
        <v>8</v>
      </c>
      <c r="I7" s="5" t="s">
        <v>9</v>
      </c>
      <c r="J7" s="5" t="s">
        <v>10</v>
      </c>
      <c r="K7" s="5" t="s">
        <v>11</v>
      </c>
      <c r="L7" s="5" t="s">
        <v>12</v>
      </c>
      <c r="M7" s="5" t="s">
        <v>13</v>
      </c>
      <c r="N7" s="5" t="s">
        <v>132</v>
      </c>
      <c r="O7" s="5" t="s">
        <v>133</v>
      </c>
      <c r="P7" s="5" t="s">
        <v>144</v>
      </c>
      <c r="Q7" s="5" t="s">
        <v>148</v>
      </c>
      <c r="R7" s="5" t="s">
        <v>14</v>
      </c>
    </row>
    <row r="8" spans="1:18" ht="15.75" customHeight="1" x14ac:dyDescent="0.25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6">
        <v>14</v>
      </c>
      <c r="O8" s="6">
        <v>15</v>
      </c>
      <c r="P8" s="6">
        <v>16</v>
      </c>
      <c r="Q8" s="6">
        <v>17</v>
      </c>
      <c r="R8" s="6">
        <v>18</v>
      </c>
    </row>
    <row r="9" spans="1:18" ht="18" customHeight="1" x14ac:dyDescent="0.25">
      <c r="A9" s="70" t="s">
        <v>15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2"/>
    </row>
    <row r="10" spans="1:18" ht="15.75" customHeight="1" x14ac:dyDescent="0.25">
      <c r="A10" s="73" t="s">
        <v>16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5"/>
    </row>
    <row r="11" spans="1:18" ht="39.75" customHeight="1" x14ac:dyDescent="0.25">
      <c r="A11" s="51" t="s">
        <v>17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76"/>
    </row>
    <row r="12" spans="1:18" ht="24" customHeight="1" x14ac:dyDescent="0.25">
      <c r="A12" s="64" t="s">
        <v>18</v>
      </c>
      <c r="B12" s="80" t="s">
        <v>19</v>
      </c>
      <c r="C12" s="67" t="s">
        <v>20</v>
      </c>
      <c r="D12" s="48">
        <v>33</v>
      </c>
      <c r="E12" s="48">
        <v>33</v>
      </c>
      <c r="F12" s="48">
        <v>33</v>
      </c>
      <c r="G12" s="48">
        <v>33</v>
      </c>
      <c r="H12" s="48">
        <v>30</v>
      </c>
      <c r="I12" s="48">
        <v>30</v>
      </c>
      <c r="J12" s="48">
        <v>30</v>
      </c>
      <c r="K12" s="56">
        <v>0</v>
      </c>
      <c r="L12" s="56">
        <v>0</v>
      </c>
      <c r="M12" s="56">
        <v>0</v>
      </c>
      <c r="N12" s="56">
        <v>0</v>
      </c>
      <c r="O12" s="56">
        <v>0</v>
      </c>
      <c r="P12" s="56">
        <v>0</v>
      </c>
      <c r="Q12" s="56">
        <v>0</v>
      </c>
      <c r="R12" s="77" t="s">
        <v>123</v>
      </c>
    </row>
    <row r="13" spans="1:18" ht="18" customHeight="1" x14ac:dyDescent="0.25">
      <c r="A13" s="65"/>
      <c r="B13" s="81"/>
      <c r="C13" s="68"/>
      <c r="D13" s="49"/>
      <c r="E13" s="49"/>
      <c r="F13" s="49"/>
      <c r="G13" s="49"/>
      <c r="H13" s="49"/>
      <c r="I13" s="49"/>
      <c r="J13" s="49"/>
      <c r="K13" s="57"/>
      <c r="L13" s="57"/>
      <c r="M13" s="57"/>
      <c r="N13" s="57"/>
      <c r="O13" s="57"/>
      <c r="P13" s="57"/>
      <c r="Q13" s="57"/>
      <c r="R13" s="78"/>
    </row>
    <row r="14" spans="1:18" ht="19.5" customHeight="1" x14ac:dyDescent="0.25">
      <c r="A14" s="66"/>
      <c r="B14" s="82"/>
      <c r="C14" s="69"/>
      <c r="D14" s="50"/>
      <c r="E14" s="50"/>
      <c r="F14" s="50"/>
      <c r="G14" s="50"/>
      <c r="H14" s="50"/>
      <c r="I14" s="50"/>
      <c r="J14" s="50"/>
      <c r="K14" s="58"/>
      <c r="L14" s="58"/>
      <c r="M14" s="58"/>
      <c r="N14" s="58"/>
      <c r="O14" s="58"/>
      <c r="P14" s="58"/>
      <c r="Q14" s="58"/>
      <c r="R14" s="79"/>
    </row>
    <row r="15" spans="1:18" ht="63.75" customHeight="1" x14ac:dyDescent="0.25">
      <c r="A15" s="7" t="s">
        <v>118</v>
      </c>
      <c r="B15" s="12" t="s">
        <v>24</v>
      </c>
      <c r="C15" s="5" t="s">
        <v>25</v>
      </c>
      <c r="D15" s="8" t="s">
        <v>22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45">
        <v>117</v>
      </c>
      <c r="K15" s="44">
        <v>0</v>
      </c>
      <c r="L15" s="44">
        <v>0</v>
      </c>
      <c r="M15" s="44">
        <v>0</v>
      </c>
      <c r="N15" s="44">
        <v>0</v>
      </c>
      <c r="O15" s="44">
        <v>0</v>
      </c>
      <c r="P15" s="44">
        <v>0</v>
      </c>
      <c r="Q15" s="44">
        <v>0</v>
      </c>
      <c r="R15" s="11" t="s">
        <v>119</v>
      </c>
    </row>
    <row r="16" spans="1:18" ht="102.75" customHeight="1" x14ac:dyDescent="0.25">
      <c r="A16" s="7" t="s">
        <v>124</v>
      </c>
      <c r="B16" s="12" t="s">
        <v>26</v>
      </c>
      <c r="C16" s="5" t="s">
        <v>23</v>
      </c>
      <c r="D16" s="8" t="s">
        <v>22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10">
        <v>10</v>
      </c>
      <c r="K16" s="44">
        <v>0</v>
      </c>
      <c r="L16" s="44">
        <v>0</v>
      </c>
      <c r="M16" s="44">
        <v>0</v>
      </c>
      <c r="N16" s="44">
        <v>0</v>
      </c>
      <c r="O16" s="44">
        <v>0</v>
      </c>
      <c r="P16" s="44">
        <v>0</v>
      </c>
      <c r="Q16" s="44">
        <v>0</v>
      </c>
      <c r="R16" s="11" t="s">
        <v>120</v>
      </c>
    </row>
    <row r="17" spans="1:18" ht="19.5" customHeight="1" x14ac:dyDescent="0.25">
      <c r="A17" s="51" t="s">
        <v>27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8" ht="48" customHeight="1" x14ac:dyDescent="0.25">
      <c r="A18" s="7" t="s">
        <v>28</v>
      </c>
      <c r="B18" s="13" t="s">
        <v>29</v>
      </c>
      <c r="C18" s="5" t="s">
        <v>30</v>
      </c>
      <c r="D18" s="8">
        <v>10</v>
      </c>
      <c r="E18" s="8">
        <v>10</v>
      </c>
      <c r="F18" s="8">
        <v>10</v>
      </c>
      <c r="G18" s="8">
        <v>10</v>
      </c>
      <c r="H18" s="8">
        <v>10</v>
      </c>
      <c r="I18" s="8">
        <v>10</v>
      </c>
      <c r="J18" s="8">
        <v>10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11" t="s">
        <v>121</v>
      </c>
    </row>
    <row r="19" spans="1:18" ht="38.25" customHeight="1" x14ac:dyDescent="0.25">
      <c r="A19" s="7" t="s">
        <v>31</v>
      </c>
      <c r="B19" s="13" t="s">
        <v>32</v>
      </c>
      <c r="C19" s="5" t="s">
        <v>30</v>
      </c>
      <c r="D19" s="8">
        <v>638</v>
      </c>
      <c r="E19" s="8">
        <v>638</v>
      </c>
      <c r="F19" s="8">
        <v>638</v>
      </c>
      <c r="G19" s="8">
        <v>638</v>
      </c>
      <c r="H19" s="8">
        <v>638</v>
      </c>
      <c r="I19" s="8">
        <v>638</v>
      </c>
      <c r="J19" s="8">
        <v>638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11" t="s">
        <v>122</v>
      </c>
    </row>
    <row r="20" spans="1:18" ht="46.5" customHeight="1" x14ac:dyDescent="0.25">
      <c r="A20" s="7" t="s">
        <v>33</v>
      </c>
      <c r="B20" s="13" t="s">
        <v>34</v>
      </c>
      <c r="C20" s="5" t="s">
        <v>30</v>
      </c>
      <c r="D20" s="8">
        <v>3</v>
      </c>
      <c r="E20" s="8">
        <v>3</v>
      </c>
      <c r="F20" s="8">
        <v>3</v>
      </c>
      <c r="G20" s="8">
        <v>3</v>
      </c>
      <c r="H20" s="8">
        <v>3</v>
      </c>
      <c r="I20" s="8">
        <v>1</v>
      </c>
      <c r="J20" s="8">
        <v>1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14" t="s">
        <v>125</v>
      </c>
    </row>
    <row r="21" spans="1:18" ht="15.75" customHeight="1" x14ac:dyDescent="0.25">
      <c r="A21" s="53" t="s">
        <v>35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</row>
    <row r="22" spans="1:18" ht="31.5" customHeight="1" x14ac:dyDescent="0.25">
      <c r="A22" s="7" t="s">
        <v>36</v>
      </c>
      <c r="B22" s="13" t="s">
        <v>37</v>
      </c>
      <c r="C22" s="5" t="s">
        <v>131</v>
      </c>
      <c r="D22" s="5">
        <v>40</v>
      </c>
      <c r="E22" s="9">
        <v>52</v>
      </c>
      <c r="F22" s="9">
        <v>40</v>
      </c>
      <c r="G22" s="15">
        <v>38</v>
      </c>
      <c r="H22" s="15">
        <v>43.3</v>
      </c>
      <c r="I22" s="15">
        <v>39.1</v>
      </c>
      <c r="J22" s="15">
        <v>3</v>
      </c>
      <c r="K22" s="36">
        <v>2</v>
      </c>
      <c r="L22" s="15">
        <v>1.5</v>
      </c>
      <c r="M22" s="15">
        <v>1.5</v>
      </c>
      <c r="N22" s="15">
        <v>1.5</v>
      </c>
      <c r="O22" s="15">
        <v>1.5</v>
      </c>
      <c r="P22" s="15">
        <v>0</v>
      </c>
      <c r="Q22" s="15">
        <v>0</v>
      </c>
      <c r="R22" s="16">
        <f>E22+F22+G22+H22+I22+J22+K22+L22+M22+N22+O22+P22</f>
        <v>223.4</v>
      </c>
    </row>
    <row r="23" spans="1:18" ht="62.25" customHeight="1" x14ac:dyDescent="0.25">
      <c r="A23" s="7" t="s">
        <v>38</v>
      </c>
      <c r="B23" s="13" t="s">
        <v>39</v>
      </c>
      <c r="C23" s="5" t="s">
        <v>40</v>
      </c>
      <c r="D23" s="8" t="s">
        <v>22</v>
      </c>
      <c r="E23" s="17" t="s">
        <v>41</v>
      </c>
      <c r="F23" s="17" t="s">
        <v>42</v>
      </c>
      <c r="G23" s="17" t="s">
        <v>43</v>
      </c>
      <c r="H23" s="17" t="s">
        <v>44</v>
      </c>
      <c r="I23" s="17" t="s">
        <v>45</v>
      </c>
      <c r="J23" s="17" t="s">
        <v>117</v>
      </c>
      <c r="K23" s="37" t="s">
        <v>126</v>
      </c>
      <c r="L23" s="17" t="s">
        <v>45</v>
      </c>
      <c r="M23" s="17" t="s">
        <v>45</v>
      </c>
      <c r="N23" s="17" t="s">
        <v>45</v>
      </c>
      <c r="O23" s="17" t="s">
        <v>45</v>
      </c>
      <c r="P23" s="17" t="s">
        <v>146</v>
      </c>
      <c r="Q23" s="17" t="s">
        <v>146</v>
      </c>
      <c r="R23" s="18" t="s">
        <v>147</v>
      </c>
    </row>
    <row r="24" spans="1:18" ht="48.75" customHeight="1" x14ac:dyDescent="0.25">
      <c r="A24" s="7" t="s">
        <v>46</v>
      </c>
      <c r="B24" s="13" t="s">
        <v>47</v>
      </c>
      <c r="C24" s="5" t="s">
        <v>40</v>
      </c>
      <c r="D24" s="8" t="s">
        <v>22</v>
      </c>
      <c r="E24" s="5">
        <v>0</v>
      </c>
      <c r="F24" s="5">
        <v>0</v>
      </c>
      <c r="G24" s="5">
        <v>0</v>
      </c>
      <c r="H24" s="19">
        <v>2</v>
      </c>
      <c r="I24" s="19">
        <v>8</v>
      </c>
      <c r="J24" s="20">
        <v>9</v>
      </c>
      <c r="K24" s="38">
        <v>5</v>
      </c>
      <c r="L24" s="20">
        <v>4</v>
      </c>
      <c r="M24" s="20">
        <v>8</v>
      </c>
      <c r="N24" s="20">
        <v>10</v>
      </c>
      <c r="O24" s="20">
        <v>5</v>
      </c>
      <c r="P24" s="20">
        <v>0</v>
      </c>
      <c r="Q24" s="20">
        <v>0</v>
      </c>
      <c r="R24" s="21">
        <f>H24+I24+J24+K24+L24+M24+N24+O24+P24</f>
        <v>51</v>
      </c>
    </row>
    <row r="25" spans="1:18" ht="47.25" customHeight="1" x14ac:dyDescent="0.25">
      <c r="A25" s="7" t="s">
        <v>48</v>
      </c>
      <c r="B25" s="13" t="s">
        <v>49</v>
      </c>
      <c r="C25" s="5" t="s">
        <v>50</v>
      </c>
      <c r="D25" s="19">
        <v>2</v>
      </c>
      <c r="E25" s="19">
        <v>0</v>
      </c>
      <c r="F25" s="19">
        <v>0</v>
      </c>
      <c r="G25" s="19">
        <v>1</v>
      </c>
      <c r="H25" s="19">
        <v>2</v>
      </c>
      <c r="I25" s="19">
        <v>0</v>
      </c>
      <c r="J25" s="20">
        <v>0</v>
      </c>
      <c r="K25" s="38">
        <v>0</v>
      </c>
      <c r="L25" s="20">
        <v>1</v>
      </c>
      <c r="M25" s="20">
        <v>0</v>
      </c>
      <c r="N25" s="20">
        <v>1</v>
      </c>
      <c r="O25" s="20">
        <v>0</v>
      </c>
      <c r="P25" s="20">
        <v>0</v>
      </c>
      <c r="Q25" s="20">
        <v>0</v>
      </c>
      <c r="R25" s="21">
        <f>E25+F25+G25+H25+I25+J25+K25+L25+M25+N25+O25</f>
        <v>5</v>
      </c>
    </row>
    <row r="26" spans="1:18" ht="31.5" x14ac:dyDescent="0.25">
      <c r="A26" s="7" t="s">
        <v>51</v>
      </c>
      <c r="B26" s="13" t="s">
        <v>52</v>
      </c>
      <c r="C26" s="5" t="s">
        <v>30</v>
      </c>
      <c r="D26" s="19">
        <v>142</v>
      </c>
      <c r="E26" s="19">
        <v>108</v>
      </c>
      <c r="F26" s="19">
        <v>111</v>
      </c>
      <c r="G26" s="19">
        <v>377</v>
      </c>
      <c r="H26" s="19">
        <v>425</v>
      </c>
      <c r="I26" s="19">
        <v>470</v>
      </c>
      <c r="J26" s="19">
        <v>870</v>
      </c>
      <c r="K26" s="39">
        <v>995</v>
      </c>
      <c r="L26" s="19">
        <v>470</v>
      </c>
      <c r="M26" s="19">
        <v>470</v>
      </c>
      <c r="N26" s="19">
        <v>1039</v>
      </c>
      <c r="O26" s="19">
        <v>250</v>
      </c>
      <c r="P26" s="19">
        <v>0</v>
      </c>
      <c r="Q26" s="19">
        <v>0</v>
      </c>
      <c r="R26" s="21">
        <f>E26+F26+G26+H26+I26+J26+K26+L26+M26+N26+O26+P26</f>
        <v>5585</v>
      </c>
    </row>
    <row r="27" spans="1:18" ht="47.25" customHeight="1" x14ac:dyDescent="0.25">
      <c r="A27" s="7" t="s">
        <v>53</v>
      </c>
      <c r="B27" s="13" t="s">
        <v>54</v>
      </c>
      <c r="C27" s="5" t="s">
        <v>55</v>
      </c>
      <c r="D27" s="19">
        <v>2.2999999999999998</v>
      </c>
      <c r="E27" s="19">
        <v>2.29</v>
      </c>
      <c r="F27" s="19">
        <v>2.2799999999999998</v>
      </c>
      <c r="G27" s="19">
        <v>2.2799999999999998</v>
      </c>
      <c r="H27" s="19">
        <v>2.27</v>
      </c>
      <c r="I27" s="22">
        <v>2.2360000000000002</v>
      </c>
      <c r="J27" s="23">
        <v>2.23</v>
      </c>
      <c r="K27" s="22">
        <v>2.226</v>
      </c>
      <c r="L27" s="22">
        <v>2.2229999999999999</v>
      </c>
      <c r="M27" s="22">
        <v>2.2200000000000002</v>
      </c>
      <c r="N27" s="22">
        <v>2.218</v>
      </c>
      <c r="O27" s="22">
        <v>2.2160000000000002</v>
      </c>
      <c r="P27" s="22">
        <v>2.214</v>
      </c>
      <c r="Q27" s="22">
        <v>2.214</v>
      </c>
      <c r="R27" s="21" t="s">
        <v>138</v>
      </c>
    </row>
    <row r="28" spans="1:18" ht="48" customHeight="1" x14ac:dyDescent="0.25">
      <c r="A28" s="7" t="s">
        <v>56</v>
      </c>
      <c r="B28" s="13" t="s">
        <v>57</v>
      </c>
      <c r="C28" s="5" t="s">
        <v>55</v>
      </c>
      <c r="D28" s="19">
        <v>47.5</v>
      </c>
      <c r="E28" s="19">
        <v>47.13</v>
      </c>
      <c r="F28" s="19">
        <v>46.3</v>
      </c>
      <c r="G28" s="19">
        <v>45.51</v>
      </c>
      <c r="H28" s="19">
        <v>44.77</v>
      </c>
      <c r="I28" s="23">
        <v>43.22</v>
      </c>
      <c r="J28" s="23">
        <v>43.14</v>
      </c>
      <c r="K28" s="23">
        <v>43.11</v>
      </c>
      <c r="L28" s="23">
        <v>43.09</v>
      </c>
      <c r="M28" s="23">
        <v>43.06</v>
      </c>
      <c r="N28" s="23">
        <v>43.03</v>
      </c>
      <c r="O28" s="23">
        <v>43</v>
      </c>
      <c r="P28" s="23">
        <v>42.97</v>
      </c>
      <c r="Q28" s="23">
        <v>42.97</v>
      </c>
      <c r="R28" s="21" t="s">
        <v>139</v>
      </c>
    </row>
    <row r="29" spans="1:18" s="26" customFormat="1" ht="123.75" customHeight="1" x14ac:dyDescent="0.25">
      <c r="A29" s="18" t="s">
        <v>58</v>
      </c>
      <c r="B29" s="24" t="s">
        <v>59</v>
      </c>
      <c r="C29" s="19" t="s">
        <v>55</v>
      </c>
      <c r="D29" s="21" t="s">
        <v>22</v>
      </c>
      <c r="E29" s="21" t="s">
        <v>22</v>
      </c>
      <c r="F29" s="21" t="s">
        <v>22</v>
      </c>
      <c r="G29" s="21" t="s">
        <v>22</v>
      </c>
      <c r="H29" s="25">
        <v>6.24</v>
      </c>
      <c r="I29" s="23">
        <v>6.2</v>
      </c>
      <c r="J29" s="23">
        <v>5</v>
      </c>
      <c r="K29" s="23">
        <v>5</v>
      </c>
      <c r="L29" s="23">
        <v>5</v>
      </c>
      <c r="M29" s="23">
        <v>4</v>
      </c>
      <c r="N29" s="23">
        <v>4</v>
      </c>
      <c r="O29" s="23">
        <v>4</v>
      </c>
      <c r="P29" s="23">
        <v>4</v>
      </c>
      <c r="Q29" s="23">
        <v>4</v>
      </c>
      <c r="R29" s="21" t="s">
        <v>60</v>
      </c>
    </row>
    <row r="30" spans="1:18" ht="18.75" customHeight="1" x14ac:dyDescent="0.25">
      <c r="A30" s="55" t="s">
        <v>61</v>
      </c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</row>
    <row r="31" spans="1:18" ht="78.75" x14ac:dyDescent="0.25">
      <c r="A31" s="7" t="s">
        <v>62</v>
      </c>
      <c r="B31" s="27" t="s">
        <v>63</v>
      </c>
      <c r="C31" s="5" t="s">
        <v>21</v>
      </c>
      <c r="D31" s="5">
        <v>1.42</v>
      </c>
      <c r="E31" s="10">
        <v>0</v>
      </c>
      <c r="F31" s="10">
        <v>0</v>
      </c>
      <c r="G31" s="10">
        <v>0</v>
      </c>
      <c r="H31" s="19">
        <f>SUM(H32:H33)</f>
        <v>3.4075000000000002</v>
      </c>
      <c r="I31" s="19">
        <f>SUM(I32:I33)</f>
        <v>10.23372</v>
      </c>
      <c r="J31" s="19">
        <v>0.6</v>
      </c>
      <c r="K31" s="19">
        <v>3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9">
        <f>SUM(H31:M31)</f>
        <v>17.241219999999998</v>
      </c>
    </row>
    <row r="32" spans="1:18" ht="78.75" x14ac:dyDescent="0.25">
      <c r="A32" s="7" t="s">
        <v>64</v>
      </c>
      <c r="B32" s="27" t="s">
        <v>65</v>
      </c>
      <c r="C32" s="5" t="s">
        <v>21</v>
      </c>
      <c r="D32" s="8" t="s">
        <v>22</v>
      </c>
      <c r="E32" s="10">
        <v>0</v>
      </c>
      <c r="F32" s="10">
        <v>0</v>
      </c>
      <c r="G32" s="10">
        <v>0</v>
      </c>
      <c r="H32" s="19">
        <v>1.8075000000000001</v>
      </c>
      <c r="I32" s="28">
        <v>5.0137200000000002</v>
      </c>
      <c r="J32" s="15">
        <v>0.6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9">
        <f>SUM(H32:M32)</f>
        <v>7.4212199999999999</v>
      </c>
    </row>
    <row r="33" spans="1:18" ht="126" x14ac:dyDescent="0.25">
      <c r="A33" s="7" t="s">
        <v>66</v>
      </c>
      <c r="B33" s="27" t="s">
        <v>67</v>
      </c>
      <c r="C33" s="5" t="s">
        <v>21</v>
      </c>
      <c r="D33" s="5">
        <v>1.42</v>
      </c>
      <c r="E33" s="10">
        <v>0</v>
      </c>
      <c r="F33" s="10">
        <v>0</v>
      </c>
      <c r="G33" s="10">
        <v>0</v>
      </c>
      <c r="H33" s="19">
        <f>2.2-0.6</f>
        <v>1.6</v>
      </c>
      <c r="I33" s="19">
        <f>4.62+0.6</f>
        <v>5.22</v>
      </c>
      <c r="J33" s="15">
        <v>0</v>
      </c>
      <c r="K33" s="19">
        <v>3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9">
        <f>SUM(H33:M33)</f>
        <v>9.82</v>
      </c>
    </row>
    <row r="34" spans="1:18" ht="47.25" x14ac:dyDescent="0.25">
      <c r="A34" s="7" t="s">
        <v>68</v>
      </c>
      <c r="B34" s="27" t="s">
        <v>69</v>
      </c>
      <c r="C34" s="5" t="s">
        <v>70</v>
      </c>
      <c r="D34" s="8" t="s">
        <v>22</v>
      </c>
      <c r="E34" s="21">
        <v>0</v>
      </c>
      <c r="F34" s="21">
        <v>0</v>
      </c>
      <c r="G34" s="21">
        <v>0</v>
      </c>
      <c r="H34" s="21">
        <v>0</v>
      </c>
      <c r="I34" s="21">
        <v>1</v>
      </c>
      <c r="J34" s="21">
        <v>4</v>
      </c>
      <c r="K34" s="21">
        <v>0</v>
      </c>
      <c r="L34" s="21">
        <v>0</v>
      </c>
      <c r="M34" s="21">
        <v>1</v>
      </c>
      <c r="N34" s="21">
        <v>1</v>
      </c>
      <c r="O34" s="21">
        <v>1</v>
      </c>
      <c r="P34" s="21">
        <v>0</v>
      </c>
      <c r="Q34" s="21">
        <v>0</v>
      </c>
      <c r="R34" s="21">
        <f>I34+J34+M34+N34+O34+P34</f>
        <v>8</v>
      </c>
    </row>
    <row r="35" spans="1:18" ht="110.25" x14ac:dyDescent="0.25">
      <c r="A35" s="18" t="s">
        <v>71</v>
      </c>
      <c r="B35" s="30" t="s">
        <v>72</v>
      </c>
      <c r="C35" s="19" t="s">
        <v>21</v>
      </c>
      <c r="D35" s="21" t="s">
        <v>22</v>
      </c>
      <c r="E35" s="10">
        <v>0</v>
      </c>
      <c r="F35" s="10">
        <v>0</v>
      </c>
      <c r="G35" s="19">
        <f>15.31+0.235</f>
        <v>15.545</v>
      </c>
      <c r="H35" s="29">
        <v>51.12</v>
      </c>
      <c r="I35" s="29">
        <v>74.314999999999998</v>
      </c>
      <c r="J35" s="35">
        <v>63.43</v>
      </c>
      <c r="K35" s="29">
        <v>49.561999999999998</v>
      </c>
      <c r="L35" s="29">
        <v>68.897999999999996</v>
      </c>
      <c r="M35" s="29">
        <v>42.286000000000001</v>
      </c>
      <c r="N35" s="29">
        <f>27.357+1.493+2.188</f>
        <v>31.037999999999997</v>
      </c>
      <c r="O35" s="29">
        <f>14.859+1.355</f>
        <v>16.213999999999999</v>
      </c>
      <c r="P35" s="15">
        <v>0</v>
      </c>
      <c r="Q35" s="15">
        <v>0</v>
      </c>
      <c r="R35" s="29">
        <f>G35+H35+I35+J35+K35+L35+M35+N35+O35+P35</f>
        <v>412.40800000000002</v>
      </c>
    </row>
    <row r="36" spans="1:18" ht="63" x14ac:dyDescent="0.25">
      <c r="A36" s="18" t="s">
        <v>73</v>
      </c>
      <c r="B36" s="30" t="s">
        <v>74</v>
      </c>
      <c r="C36" s="19" t="s">
        <v>102</v>
      </c>
      <c r="D36" s="21">
        <v>54960</v>
      </c>
      <c r="E36" s="10">
        <v>0</v>
      </c>
      <c r="F36" s="10">
        <v>0</v>
      </c>
      <c r="G36" s="33">
        <f>230660+2000</f>
        <v>232660</v>
      </c>
      <c r="H36" s="33">
        <v>689473.8</v>
      </c>
      <c r="I36" s="33">
        <v>673573</v>
      </c>
      <c r="J36" s="33">
        <v>537727.69999999995</v>
      </c>
      <c r="K36" s="33">
        <v>455.47399999999999</v>
      </c>
      <c r="L36" s="33">
        <v>621099.75</v>
      </c>
      <c r="M36" s="33">
        <v>628363.5</v>
      </c>
      <c r="N36" s="33">
        <v>5705.8</v>
      </c>
      <c r="O36" s="33">
        <f>6399</f>
        <v>6399</v>
      </c>
      <c r="P36" s="15">
        <v>0</v>
      </c>
      <c r="Q36" s="15">
        <v>0</v>
      </c>
      <c r="R36" s="33">
        <f>G36+H36+I36+J36+K36+L36+M36+N36+O36+P36</f>
        <v>3395458.0239999997</v>
      </c>
    </row>
    <row r="37" spans="1:18" ht="97.5" customHeight="1" x14ac:dyDescent="0.25">
      <c r="A37" s="62" t="s">
        <v>75</v>
      </c>
      <c r="B37" s="24" t="s">
        <v>76</v>
      </c>
      <c r="C37" s="21" t="s">
        <v>77</v>
      </c>
      <c r="D37" s="21" t="s">
        <v>22</v>
      </c>
      <c r="E37" s="21" t="s">
        <v>22</v>
      </c>
      <c r="F37" s="19" t="s">
        <v>22</v>
      </c>
      <c r="G37" s="19" t="s">
        <v>22</v>
      </c>
      <c r="H37" s="29" t="s">
        <v>78</v>
      </c>
      <c r="I37" s="29" t="s">
        <v>79</v>
      </c>
      <c r="J37" s="29" t="s">
        <v>80</v>
      </c>
      <c r="K37" s="29" t="s">
        <v>136</v>
      </c>
      <c r="L37" s="29" t="s">
        <v>137</v>
      </c>
      <c r="M37" s="19" t="s">
        <v>142</v>
      </c>
      <c r="N37" s="15">
        <v>0</v>
      </c>
      <c r="O37" s="15">
        <v>0</v>
      </c>
      <c r="P37" s="15">
        <v>0</v>
      </c>
      <c r="Q37" s="15">
        <v>0</v>
      </c>
      <c r="R37" s="40" t="s">
        <v>142</v>
      </c>
    </row>
    <row r="38" spans="1:18" ht="143.25" customHeight="1" x14ac:dyDescent="0.25">
      <c r="A38" s="63"/>
      <c r="B38" s="24" t="s">
        <v>149</v>
      </c>
      <c r="C38" s="21" t="s">
        <v>23</v>
      </c>
      <c r="D38" s="21" t="s">
        <v>22</v>
      </c>
      <c r="E38" s="21" t="s">
        <v>22</v>
      </c>
      <c r="F38" s="21" t="s">
        <v>22</v>
      </c>
      <c r="G38" s="21" t="s">
        <v>22</v>
      </c>
      <c r="H38" s="21" t="s">
        <v>22</v>
      </c>
      <c r="I38" s="21" t="s">
        <v>22</v>
      </c>
      <c r="J38" s="21" t="s">
        <v>22</v>
      </c>
      <c r="K38" s="21" t="s">
        <v>22</v>
      </c>
      <c r="L38" s="21" t="s">
        <v>22</v>
      </c>
      <c r="M38" s="21" t="s">
        <v>22</v>
      </c>
      <c r="N38" s="21">
        <v>80</v>
      </c>
      <c r="O38" s="21">
        <v>85</v>
      </c>
      <c r="P38" s="21">
        <v>85</v>
      </c>
      <c r="Q38" s="21">
        <v>85</v>
      </c>
      <c r="R38" s="19">
        <v>85</v>
      </c>
    </row>
    <row r="39" spans="1:18" ht="253.5" customHeight="1" x14ac:dyDescent="0.25">
      <c r="A39" s="18" t="s">
        <v>81</v>
      </c>
      <c r="B39" s="30" t="s">
        <v>82</v>
      </c>
      <c r="C39" s="19" t="s">
        <v>23</v>
      </c>
      <c r="D39" s="21" t="s">
        <v>22</v>
      </c>
      <c r="E39" s="21" t="s">
        <v>22</v>
      </c>
      <c r="F39" s="21" t="s">
        <v>22</v>
      </c>
      <c r="G39" s="21" t="s">
        <v>22</v>
      </c>
      <c r="H39" s="15">
        <v>10</v>
      </c>
      <c r="I39" s="15">
        <v>20</v>
      </c>
      <c r="J39" s="15">
        <v>40</v>
      </c>
      <c r="K39" s="15">
        <v>50</v>
      </c>
      <c r="L39" s="15">
        <v>66</v>
      </c>
      <c r="M39" s="15">
        <v>45</v>
      </c>
      <c r="N39" s="15">
        <v>25</v>
      </c>
      <c r="O39" s="15">
        <v>25</v>
      </c>
      <c r="P39" s="15">
        <v>0</v>
      </c>
      <c r="Q39" s="15">
        <v>0</v>
      </c>
      <c r="R39" s="15">
        <v>35.119999999999997</v>
      </c>
    </row>
    <row r="40" spans="1:18" ht="224.25" customHeight="1" x14ac:dyDescent="0.25">
      <c r="A40" s="18" t="s">
        <v>83</v>
      </c>
      <c r="B40" s="30" t="s">
        <v>84</v>
      </c>
      <c r="C40" s="19" t="s">
        <v>23</v>
      </c>
      <c r="D40" s="21" t="s">
        <v>22</v>
      </c>
      <c r="E40" s="21" t="s">
        <v>22</v>
      </c>
      <c r="F40" s="21" t="s">
        <v>22</v>
      </c>
      <c r="G40" s="21" t="s">
        <v>22</v>
      </c>
      <c r="H40" s="15">
        <v>10</v>
      </c>
      <c r="I40" s="15">
        <v>20</v>
      </c>
      <c r="J40" s="15">
        <v>35</v>
      </c>
      <c r="K40" s="15">
        <v>50</v>
      </c>
      <c r="L40" s="15">
        <v>60</v>
      </c>
      <c r="M40" s="15">
        <v>70</v>
      </c>
      <c r="N40" s="15">
        <v>70</v>
      </c>
      <c r="O40" s="15">
        <v>70</v>
      </c>
      <c r="P40" s="15">
        <v>0</v>
      </c>
      <c r="Q40" s="15">
        <v>0</v>
      </c>
      <c r="R40" s="15">
        <v>48.13</v>
      </c>
    </row>
    <row r="41" spans="1:18" ht="81.75" customHeight="1" x14ac:dyDescent="0.25">
      <c r="A41" s="18" t="s">
        <v>85</v>
      </c>
      <c r="B41" s="30" t="s">
        <v>86</v>
      </c>
      <c r="C41" s="19" t="s">
        <v>87</v>
      </c>
      <c r="D41" s="21" t="s">
        <v>22</v>
      </c>
      <c r="E41" s="21" t="s">
        <v>22</v>
      </c>
      <c r="F41" s="21" t="s">
        <v>22</v>
      </c>
      <c r="G41" s="19" t="s">
        <v>22</v>
      </c>
      <c r="H41" s="19" t="s">
        <v>88</v>
      </c>
      <c r="I41" s="21" t="s">
        <v>89</v>
      </c>
      <c r="J41" s="21" t="s">
        <v>90</v>
      </c>
      <c r="K41" s="21" t="s">
        <v>91</v>
      </c>
      <c r="L41" s="19" t="s">
        <v>92</v>
      </c>
      <c r="M41" s="19" t="s">
        <v>93</v>
      </c>
      <c r="N41" s="19" t="s">
        <v>134</v>
      </c>
      <c r="O41" s="19" t="s">
        <v>135</v>
      </c>
      <c r="P41" s="19">
        <v>0</v>
      </c>
      <c r="Q41" s="19">
        <v>0</v>
      </c>
      <c r="R41" s="19" t="s">
        <v>135</v>
      </c>
    </row>
    <row r="42" spans="1:18" ht="51.75" customHeight="1" x14ac:dyDescent="0.25">
      <c r="A42" s="18" t="s">
        <v>94</v>
      </c>
      <c r="B42" s="31" t="s">
        <v>95</v>
      </c>
      <c r="C42" s="32" t="s">
        <v>96</v>
      </c>
      <c r="D42" s="21" t="s">
        <v>22</v>
      </c>
      <c r="E42" s="21" t="s">
        <v>22</v>
      </c>
      <c r="F42" s="21" t="s">
        <v>22</v>
      </c>
      <c r="G42" s="21" t="s">
        <v>22</v>
      </c>
      <c r="H42" s="21" t="s">
        <v>22</v>
      </c>
      <c r="I42" s="21">
        <v>40</v>
      </c>
      <c r="J42" s="21">
        <v>40</v>
      </c>
      <c r="K42" s="21">
        <v>40</v>
      </c>
      <c r="L42" s="19">
        <v>40</v>
      </c>
      <c r="M42" s="19">
        <v>22.795000000000002</v>
      </c>
      <c r="N42" s="41">
        <f>184.422+12.5065+0.9505</f>
        <v>197.87899999999999</v>
      </c>
      <c r="O42" s="46">
        <v>115.4015</v>
      </c>
      <c r="P42" s="41">
        <v>0</v>
      </c>
      <c r="Q42" s="41">
        <v>0</v>
      </c>
      <c r="R42" s="46">
        <f>I42+J42+K42+L42+M42+N42+O42+P42</f>
        <v>496.07549999999998</v>
      </c>
    </row>
    <row r="43" spans="1:18" ht="57" customHeight="1" x14ac:dyDescent="0.25">
      <c r="A43" s="18" t="s">
        <v>97</v>
      </c>
      <c r="B43" s="31" t="s">
        <v>98</v>
      </c>
      <c r="C43" s="32" t="s">
        <v>99</v>
      </c>
      <c r="D43" s="21"/>
      <c r="E43" s="21"/>
      <c r="F43" s="21"/>
      <c r="G43" s="30"/>
      <c r="H43" s="19"/>
      <c r="I43" s="21">
        <v>14</v>
      </c>
      <c r="J43" s="21">
        <v>1</v>
      </c>
      <c r="K43" s="21">
        <v>14</v>
      </c>
      <c r="L43" s="19">
        <v>14</v>
      </c>
      <c r="M43" s="19">
        <v>14</v>
      </c>
      <c r="N43" s="19">
        <v>10</v>
      </c>
      <c r="O43" s="19">
        <v>10</v>
      </c>
      <c r="P43" s="19">
        <v>0</v>
      </c>
      <c r="Q43" s="19">
        <v>0</v>
      </c>
      <c r="R43" s="21">
        <f>I43+J43+K43+L43+M43+N43+O43+P43</f>
        <v>77</v>
      </c>
    </row>
    <row r="44" spans="1:18" ht="81.75" customHeight="1" x14ac:dyDescent="0.25">
      <c r="A44" s="18" t="s">
        <v>100</v>
      </c>
      <c r="B44" s="30" t="s">
        <v>101</v>
      </c>
      <c r="C44" s="19" t="s">
        <v>102</v>
      </c>
      <c r="D44" s="21"/>
      <c r="E44" s="21"/>
      <c r="F44" s="21"/>
      <c r="G44" s="30"/>
      <c r="H44" s="19"/>
      <c r="I44" s="33">
        <v>2505610.7999999998</v>
      </c>
      <c r="J44" s="33">
        <v>2505610.7999999998</v>
      </c>
      <c r="K44" s="33">
        <v>2505610.7999999998</v>
      </c>
      <c r="L44" s="33">
        <v>2505610.7999999998</v>
      </c>
      <c r="M44" s="33">
        <v>3000000</v>
      </c>
      <c r="N44" s="33">
        <v>3000000</v>
      </c>
      <c r="O44" s="33">
        <v>3000000</v>
      </c>
      <c r="P44" s="33">
        <v>0</v>
      </c>
      <c r="Q44" s="33">
        <v>0</v>
      </c>
      <c r="R44" s="33">
        <f>I44+J44+K44+L44+M44+N44+O44+P44</f>
        <v>19022443.199999999</v>
      </c>
    </row>
    <row r="45" spans="1:18" ht="58.5" customHeight="1" x14ac:dyDescent="0.25">
      <c r="A45" s="18" t="s">
        <v>103</v>
      </c>
      <c r="B45" s="30" t="s">
        <v>104</v>
      </c>
      <c r="C45" s="19" t="s">
        <v>21</v>
      </c>
      <c r="D45" s="21"/>
      <c r="E45" s="21"/>
      <c r="F45" s="21"/>
      <c r="G45" s="30"/>
      <c r="H45" s="19"/>
      <c r="I45" s="34"/>
      <c r="J45" s="34">
        <v>10</v>
      </c>
      <c r="K45" s="34"/>
      <c r="L45" s="34">
        <v>20</v>
      </c>
      <c r="M45" s="41">
        <v>0.71499999999999997</v>
      </c>
      <c r="N45" s="34"/>
      <c r="O45" s="34">
        <v>1</v>
      </c>
      <c r="P45" s="34">
        <v>1</v>
      </c>
      <c r="Q45" s="34">
        <v>0</v>
      </c>
      <c r="R45" s="41">
        <f>J45++L45+M45+O45+P45+Q45</f>
        <v>32.715000000000003</v>
      </c>
    </row>
    <row r="46" spans="1:18" ht="54" customHeight="1" x14ac:dyDescent="0.25">
      <c r="A46" s="18" t="s">
        <v>105</v>
      </c>
      <c r="B46" s="30" t="s">
        <v>106</v>
      </c>
      <c r="C46" s="19" t="s">
        <v>107</v>
      </c>
      <c r="D46" s="21"/>
      <c r="E46" s="21"/>
      <c r="F46" s="21"/>
      <c r="G46" s="30"/>
      <c r="H46" s="19"/>
      <c r="I46" s="34"/>
      <c r="J46" s="34">
        <v>5</v>
      </c>
      <c r="K46" s="34"/>
      <c r="L46" s="34">
        <v>12</v>
      </c>
      <c r="M46" s="34">
        <v>15</v>
      </c>
      <c r="N46" s="34">
        <v>15</v>
      </c>
      <c r="O46" s="34">
        <v>15</v>
      </c>
      <c r="P46" s="34">
        <v>15</v>
      </c>
      <c r="Q46" s="34">
        <v>15</v>
      </c>
      <c r="R46" s="34">
        <v>15</v>
      </c>
    </row>
    <row r="47" spans="1:18" ht="45" customHeight="1" x14ac:dyDescent="0.25">
      <c r="A47" s="18" t="s">
        <v>108</v>
      </c>
      <c r="B47" s="30" t="s">
        <v>109</v>
      </c>
      <c r="C47" s="19" t="s">
        <v>23</v>
      </c>
      <c r="D47" s="21"/>
      <c r="E47" s="21"/>
      <c r="F47" s="21"/>
      <c r="G47" s="30"/>
      <c r="H47" s="19"/>
      <c r="I47" s="34"/>
      <c r="J47" s="34"/>
      <c r="K47" s="34"/>
      <c r="L47" s="34"/>
      <c r="M47" s="33"/>
      <c r="N47" s="33"/>
      <c r="O47" s="33"/>
      <c r="P47" s="33">
        <v>50</v>
      </c>
      <c r="Q47" s="33">
        <v>50</v>
      </c>
      <c r="R47" s="33">
        <v>50</v>
      </c>
    </row>
    <row r="48" spans="1:18" ht="57.75" customHeight="1" x14ac:dyDescent="0.25">
      <c r="A48" s="18" t="s">
        <v>110</v>
      </c>
      <c r="B48" s="30" t="s">
        <v>111</v>
      </c>
      <c r="C48" s="19" t="s">
        <v>107</v>
      </c>
      <c r="D48" s="21"/>
      <c r="E48" s="21"/>
      <c r="F48" s="21"/>
      <c r="G48" s="30"/>
      <c r="H48" s="19"/>
      <c r="I48" s="34"/>
      <c r="J48" s="34">
        <v>190</v>
      </c>
      <c r="K48" s="34">
        <v>190</v>
      </c>
      <c r="L48" s="34">
        <v>190</v>
      </c>
      <c r="M48" s="34">
        <v>190</v>
      </c>
      <c r="N48" s="34">
        <v>190</v>
      </c>
      <c r="O48" s="34">
        <v>190</v>
      </c>
      <c r="P48" s="34">
        <v>0</v>
      </c>
      <c r="Q48" s="34">
        <v>0</v>
      </c>
      <c r="R48" s="34">
        <f>J48+K48+L48+M48+N48+O48</f>
        <v>1140</v>
      </c>
    </row>
    <row r="49" spans="1:18" ht="45" customHeight="1" x14ac:dyDescent="0.25">
      <c r="A49" s="18" t="s">
        <v>112</v>
      </c>
      <c r="B49" s="30" t="s">
        <v>114</v>
      </c>
      <c r="C49" s="19" t="s">
        <v>21</v>
      </c>
      <c r="D49" s="21"/>
      <c r="E49" s="21"/>
      <c r="F49" s="21"/>
      <c r="G49" s="19"/>
      <c r="H49" s="19"/>
      <c r="I49" s="16"/>
      <c r="J49" s="16">
        <v>15</v>
      </c>
      <c r="K49" s="16">
        <v>20</v>
      </c>
      <c r="L49" s="16">
        <v>25</v>
      </c>
      <c r="M49" s="16">
        <v>10</v>
      </c>
      <c r="N49" s="16">
        <v>10</v>
      </c>
      <c r="O49" s="16">
        <v>10</v>
      </c>
      <c r="P49" s="16">
        <v>10</v>
      </c>
      <c r="Q49" s="16">
        <v>10</v>
      </c>
      <c r="R49" s="16">
        <v>10</v>
      </c>
    </row>
    <row r="50" spans="1:18" ht="45" customHeight="1" x14ac:dyDescent="0.25">
      <c r="A50" s="18" t="s">
        <v>113</v>
      </c>
      <c r="B50" s="30" t="s">
        <v>115</v>
      </c>
      <c r="C50" s="19" t="s">
        <v>23</v>
      </c>
      <c r="D50" s="21"/>
      <c r="E50" s="21"/>
      <c r="F50" s="21"/>
      <c r="G50" s="19"/>
      <c r="H50" s="19"/>
      <c r="I50" s="16"/>
      <c r="J50" s="16"/>
      <c r="K50" s="16">
        <v>5</v>
      </c>
      <c r="L50" s="16">
        <v>6</v>
      </c>
      <c r="M50" s="16"/>
      <c r="N50" s="16"/>
      <c r="O50" s="16"/>
      <c r="P50" s="16"/>
      <c r="Q50" s="16"/>
      <c r="R50" s="16">
        <v>6</v>
      </c>
    </row>
    <row r="51" spans="1:18" ht="60.75" customHeight="1" x14ac:dyDescent="0.25">
      <c r="A51" s="18" t="s">
        <v>129</v>
      </c>
      <c r="B51" s="30" t="s">
        <v>130</v>
      </c>
      <c r="C51" s="19" t="s">
        <v>96</v>
      </c>
      <c r="D51" s="21"/>
      <c r="E51" s="21"/>
      <c r="F51" s="21"/>
      <c r="G51" s="19"/>
      <c r="H51" s="19"/>
      <c r="I51" s="16"/>
      <c r="J51" s="16"/>
      <c r="K51" s="16"/>
      <c r="L51" s="16">
        <v>30</v>
      </c>
      <c r="M51" s="16">
        <v>0</v>
      </c>
      <c r="N51" s="41">
        <f>34.60599+10.72102</f>
        <v>45.327010000000001</v>
      </c>
      <c r="O51" s="16">
        <v>30</v>
      </c>
      <c r="P51" s="16">
        <v>0</v>
      </c>
      <c r="Q51" s="16">
        <v>0</v>
      </c>
      <c r="R51" s="41">
        <f>L51+M51+N51+O51+P51</f>
        <v>105.32701</v>
      </c>
    </row>
    <row r="52" spans="1:18" ht="52.5" customHeight="1" x14ac:dyDescent="0.25">
      <c r="A52" s="18"/>
      <c r="B52" s="59" t="s">
        <v>128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1"/>
    </row>
    <row r="53" spans="1:18" ht="52.5" customHeight="1" x14ac:dyDescent="0.25">
      <c r="A53" s="62" t="s">
        <v>127</v>
      </c>
      <c r="B53" s="30" t="s">
        <v>141</v>
      </c>
      <c r="C53" s="19" t="s">
        <v>23</v>
      </c>
      <c r="D53" s="21"/>
      <c r="E53" s="21"/>
      <c r="F53" s="21"/>
      <c r="G53" s="30"/>
      <c r="H53" s="19"/>
      <c r="I53" s="16"/>
      <c r="J53" s="16">
        <v>6</v>
      </c>
      <c r="K53" s="16">
        <v>8</v>
      </c>
      <c r="L53" s="16">
        <v>10</v>
      </c>
      <c r="M53" s="19"/>
      <c r="N53" s="19"/>
      <c r="O53" s="19"/>
      <c r="P53" s="19"/>
      <c r="Q53" s="19"/>
      <c r="R53" s="16">
        <v>10</v>
      </c>
    </row>
    <row r="54" spans="1:18" ht="63" customHeight="1" x14ac:dyDescent="0.25">
      <c r="A54" s="63"/>
      <c r="B54" s="30" t="s">
        <v>140</v>
      </c>
      <c r="C54" s="19" t="s">
        <v>23</v>
      </c>
      <c r="D54" s="21"/>
      <c r="E54" s="21"/>
      <c r="F54" s="21"/>
      <c r="G54" s="30"/>
      <c r="H54" s="19"/>
      <c r="I54" s="16"/>
      <c r="J54" s="16"/>
      <c r="K54" s="16"/>
      <c r="L54" s="16"/>
      <c r="M54" s="16">
        <v>100</v>
      </c>
      <c r="N54" s="16">
        <v>100</v>
      </c>
      <c r="O54" s="16">
        <v>102.3</v>
      </c>
      <c r="P54" s="16">
        <v>108.6</v>
      </c>
      <c r="Q54" s="16">
        <v>108.6</v>
      </c>
      <c r="R54" s="16">
        <v>108.6</v>
      </c>
    </row>
    <row r="56" spans="1:18" x14ac:dyDescent="0.25">
      <c r="A56" s="47" t="s">
        <v>116</v>
      </c>
      <c r="B56" s="47"/>
      <c r="C56" s="47"/>
      <c r="D56" s="47"/>
      <c r="E56" s="47"/>
      <c r="F56" s="47"/>
    </row>
  </sheetData>
  <mergeCells count="36">
    <mergeCell ref="O1:R1"/>
    <mergeCell ref="A4:R4"/>
    <mergeCell ref="A6:A7"/>
    <mergeCell ref="B6:B7"/>
    <mergeCell ref="C6:C7"/>
    <mergeCell ref="D6:D7"/>
    <mergeCell ref="E6:R6"/>
    <mergeCell ref="N3:R3"/>
    <mergeCell ref="F12:F14"/>
    <mergeCell ref="A9:R9"/>
    <mergeCell ref="A10:R10"/>
    <mergeCell ref="A11:R11"/>
    <mergeCell ref="A37:A38"/>
    <mergeCell ref="M12:M14"/>
    <mergeCell ref="R12:R14"/>
    <mergeCell ref="N12:N14"/>
    <mergeCell ref="O12:O14"/>
    <mergeCell ref="P12:P14"/>
    <mergeCell ref="Q12:Q14"/>
    <mergeCell ref="B12:B14"/>
    <mergeCell ref="A56:F56"/>
    <mergeCell ref="G12:G14"/>
    <mergeCell ref="H12:H14"/>
    <mergeCell ref="I12:I14"/>
    <mergeCell ref="J12:J14"/>
    <mergeCell ref="A17:R17"/>
    <mergeCell ref="A21:R21"/>
    <mergeCell ref="A30:R30"/>
    <mergeCell ref="K12:K14"/>
    <mergeCell ref="L12:L14"/>
    <mergeCell ref="B52:R52"/>
    <mergeCell ref="A53:A54"/>
    <mergeCell ref="A12:A14"/>
    <mergeCell ref="C12:C14"/>
    <mergeCell ref="D12:D14"/>
    <mergeCell ref="E12:E14"/>
  </mergeCells>
  <phoneticPr fontId="11" type="noConversion"/>
  <printOptions horizontalCentered="1"/>
  <pageMargins left="0.70866141732283472" right="0.70866141732283472" top="1.3779527559055118" bottom="0.74803149606299213" header="0.31496062992125984" footer="0.31496062992125984"/>
  <pageSetup paperSize="9" scale="53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Kursk Adm</cp:lastModifiedBy>
  <cp:lastPrinted>2026-02-05T07:50:10Z</cp:lastPrinted>
  <dcterms:created xsi:type="dcterms:W3CDTF">2021-10-26T11:05:27Z</dcterms:created>
  <dcterms:modified xsi:type="dcterms:W3CDTF">2026-02-10T09:38:10Z</dcterms:modified>
</cp:coreProperties>
</file>